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14355" windowHeight="92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11" i="1"/>
  <c r="H10"/>
  <c r="I10" s="1"/>
  <c r="J10" s="1"/>
  <c r="H9"/>
  <c r="I9" s="1"/>
  <c r="J9" s="1"/>
  <c r="H8"/>
  <c r="H12"/>
  <c r="I12" s="1"/>
  <c r="J12" s="1"/>
  <c r="I13"/>
  <c r="J13" s="1"/>
  <c r="I11"/>
  <c r="J11" s="1"/>
  <c r="C8"/>
  <c r="C13"/>
  <c r="C11"/>
  <c r="C10"/>
  <c r="C12"/>
  <c r="C9"/>
  <c r="B14"/>
  <c r="C14" s="1"/>
  <c r="K12" l="1"/>
  <c r="K9"/>
  <c r="K13"/>
  <c r="K11"/>
  <c r="H14"/>
  <c r="K10"/>
  <c r="I8"/>
  <c r="J8" l="1"/>
  <c r="I14"/>
  <c r="K8" l="1"/>
  <c r="J14"/>
  <c r="K14" s="1"/>
</calcChain>
</file>

<file path=xl/sharedStrings.xml><?xml version="1.0" encoding="utf-8"?>
<sst xmlns="http://schemas.openxmlformats.org/spreadsheetml/2006/main" count="47" uniqueCount="34">
  <si>
    <t>Volume</t>
  </si>
  <si>
    <t>m3</t>
  </si>
  <si>
    <t>m3/yr</t>
  </si>
  <si>
    <t>Gross Volume</t>
  </si>
  <si>
    <t>Net Volume</t>
  </si>
  <si>
    <t>Gross x 0.8</t>
  </si>
  <si>
    <t>Net x 0.6</t>
  </si>
  <si>
    <t>Required</t>
  </si>
  <si>
    <t>x 10 yrs.</t>
  </si>
  <si>
    <t>McNulty</t>
  </si>
  <si>
    <t>Hayes &amp;Tulameen</t>
  </si>
  <si>
    <t>Spius/Lower Nicola</t>
  </si>
  <si>
    <t>Coldwater/Swakum</t>
  </si>
  <si>
    <t>Summers &amp; Otter/Upper Nicola</t>
  </si>
  <si>
    <t xml:space="preserve">Ratio of Accessible to </t>
  </si>
  <si>
    <t>Total Volume (Required)</t>
  </si>
  <si>
    <t>Accessible</t>
  </si>
  <si>
    <t>Smallwood NRFL Landscape Unit (LU) versus Estimated Available Volumes</t>
  </si>
  <si>
    <t>Smith Willis/Similkameen</t>
  </si>
  <si>
    <t>(Utlizing Estimated Green Volumes only)</t>
  </si>
  <si>
    <t>Restrict(R)/                  Unrestricted(UR)</t>
  </si>
  <si>
    <t>R</t>
  </si>
  <si>
    <t>UR</t>
  </si>
  <si>
    <t>Advert Date</t>
  </si>
  <si>
    <t>October</t>
  </si>
  <si>
    <t>Bid Type</t>
  </si>
  <si>
    <t>BO</t>
  </si>
  <si>
    <t>January</t>
  </si>
  <si>
    <t>February</t>
  </si>
  <si>
    <t>TBD</t>
  </si>
  <si>
    <t>Bonus Offer (BO)</t>
  </si>
  <si>
    <t>Bonus Bid (BB)</t>
  </si>
  <si>
    <t>Landscape Unit</t>
  </si>
  <si>
    <t xml:space="preserve">Sales Plan and Planning Tool For 2010 Smallwood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</si>
</sst>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 applyAlignment="1">
      <alignment horizontal="center"/>
    </xf>
    <xf numFmtId="0" fontId="0" fillId="0" borderId="3" xfId="0" applyBorder="1"/>
    <xf numFmtId="2" fontId="0" fillId="0" borderId="3" xfId="0" applyNumberFormat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9" xfId="0" applyBorder="1"/>
    <xf numFmtId="2" fontId="0" fillId="0" borderId="6" xfId="0" applyNumberFormat="1" applyBorder="1"/>
    <xf numFmtId="0" fontId="0" fillId="0" borderId="4" xfId="0" applyBorder="1"/>
    <xf numFmtId="0" fontId="0" fillId="0" borderId="10" xfId="0" applyBorder="1"/>
    <xf numFmtId="2" fontId="0" fillId="0" borderId="8" xfId="0" applyNumberFormat="1" applyBorder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0" xfId="0" applyFont="1" applyAlignment="1">
      <alignment horizontal="center" wrapText="1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4"/>
  <sheetViews>
    <sheetView tabSelected="1" view="pageLayout" topLeftCell="B2" zoomScaleNormal="100" workbookViewId="0">
      <selection activeCell="F19" sqref="F19"/>
    </sheetView>
  </sheetViews>
  <sheetFormatPr defaultRowHeight="15"/>
  <cols>
    <col min="1" max="1" width="3.5703125" customWidth="1"/>
    <col min="3" max="3" width="15.5703125" customWidth="1"/>
    <col min="4" max="4" width="15.5703125" style="1" customWidth="1"/>
    <col min="5" max="5" width="13.28515625" style="1" customWidth="1"/>
    <col min="6" max="6" width="15.85546875" style="1" customWidth="1"/>
    <col min="7" max="7" width="28.5703125" style="1" customWidth="1"/>
    <col min="8" max="8" width="16.7109375" customWidth="1"/>
    <col min="9" max="9" width="14" customWidth="1"/>
    <col min="10" max="10" width="15" customWidth="1"/>
    <col min="11" max="11" width="15.5703125" customWidth="1"/>
  </cols>
  <sheetData>
    <row r="1" spans="1:11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s="24" customFormat="1" ht="45">
      <c r="A4" s="22"/>
      <c r="B4" s="22" t="s">
        <v>0</v>
      </c>
      <c r="C4" s="22" t="s">
        <v>15</v>
      </c>
      <c r="D4" s="22" t="s">
        <v>20</v>
      </c>
      <c r="E4" s="22" t="s">
        <v>23</v>
      </c>
      <c r="F4" s="22" t="s">
        <v>25</v>
      </c>
      <c r="G4" s="2" t="s">
        <v>32</v>
      </c>
      <c r="H4" s="22" t="s">
        <v>3</v>
      </c>
      <c r="I4" s="23" t="s">
        <v>4</v>
      </c>
      <c r="J4" s="22" t="s">
        <v>16</v>
      </c>
      <c r="K4" s="22" t="s">
        <v>14</v>
      </c>
    </row>
    <row r="5" spans="1:11" s="1" customFormat="1">
      <c r="A5" s="4"/>
      <c r="B5" s="4" t="s">
        <v>2</v>
      </c>
      <c r="C5" s="4" t="s">
        <v>2</v>
      </c>
      <c r="D5" s="4"/>
      <c r="E5" s="4"/>
      <c r="F5" s="4" t="s">
        <v>30</v>
      </c>
      <c r="G5" s="4"/>
      <c r="H5" s="4"/>
      <c r="I5" s="4" t="s">
        <v>5</v>
      </c>
      <c r="J5" s="4" t="s">
        <v>6</v>
      </c>
      <c r="K5" s="4" t="s">
        <v>7</v>
      </c>
    </row>
    <row r="6" spans="1:11" s="1" customFormat="1" ht="15.75" thickBot="1">
      <c r="A6" s="26"/>
      <c r="B6" s="26"/>
      <c r="C6" s="26" t="s">
        <v>8</v>
      </c>
      <c r="D6" s="26"/>
      <c r="E6" s="26"/>
      <c r="F6" s="26" t="s">
        <v>31</v>
      </c>
      <c r="G6" s="26"/>
      <c r="H6" s="26"/>
      <c r="I6" s="26" t="s">
        <v>1</v>
      </c>
      <c r="J6" s="26" t="s">
        <v>1</v>
      </c>
      <c r="K6" s="26"/>
    </row>
    <row r="7" spans="1:11" s="1" customFormat="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4">
        <v>1</v>
      </c>
      <c r="B8" s="3">
        <v>25000</v>
      </c>
      <c r="C8" s="3">
        <f t="shared" ref="C8:C13" si="0">B8*10</f>
        <v>250000</v>
      </c>
      <c r="D8" s="4" t="s">
        <v>22</v>
      </c>
      <c r="E8" s="4" t="s">
        <v>24</v>
      </c>
      <c r="F8" s="4" t="s">
        <v>26</v>
      </c>
      <c r="G8" s="4" t="s">
        <v>11</v>
      </c>
      <c r="H8" s="3">
        <f>348000+763700</f>
        <v>1111700</v>
      </c>
      <c r="I8" s="3">
        <f t="shared" ref="I8:I13" si="1">H8*0.8</f>
        <v>889360</v>
      </c>
      <c r="J8" s="3">
        <f t="shared" ref="J8:J13" si="2">I8*0.6</f>
        <v>533616</v>
      </c>
      <c r="K8" s="5">
        <f t="shared" ref="K8:K13" si="3">J8/C8</f>
        <v>2.1344639999999999</v>
      </c>
    </row>
    <row r="9" spans="1:11" ht="15.75" thickBot="1">
      <c r="A9" s="9">
        <v>2</v>
      </c>
      <c r="B9" s="25">
        <v>25000</v>
      </c>
      <c r="C9" s="12">
        <f t="shared" si="0"/>
        <v>250000</v>
      </c>
      <c r="D9" s="9" t="s">
        <v>21</v>
      </c>
      <c r="E9" s="9" t="s">
        <v>24</v>
      </c>
      <c r="F9" s="9" t="s">
        <v>26</v>
      </c>
      <c r="G9" s="9" t="s">
        <v>12</v>
      </c>
      <c r="H9" s="10">
        <f>529200+327700</f>
        <v>856900</v>
      </c>
      <c r="I9" s="10">
        <f t="shared" si="1"/>
        <v>685520</v>
      </c>
      <c r="J9" s="10">
        <f t="shared" si="2"/>
        <v>411312</v>
      </c>
      <c r="K9" s="11">
        <f t="shared" si="3"/>
        <v>1.645248</v>
      </c>
    </row>
    <row r="10" spans="1:11">
      <c r="A10" s="7">
        <v>3</v>
      </c>
      <c r="B10" s="6">
        <v>25000</v>
      </c>
      <c r="C10" s="6">
        <f t="shared" si="0"/>
        <v>250000</v>
      </c>
      <c r="D10" s="7" t="s">
        <v>22</v>
      </c>
      <c r="E10" s="7" t="s">
        <v>27</v>
      </c>
      <c r="F10" s="7" t="s">
        <v>29</v>
      </c>
      <c r="G10" s="7" t="s">
        <v>13</v>
      </c>
      <c r="H10" s="6">
        <f>426000+440200+450500</f>
        <v>1316700</v>
      </c>
      <c r="I10" s="6">
        <f t="shared" si="1"/>
        <v>1053360</v>
      </c>
      <c r="J10" s="6">
        <f t="shared" si="2"/>
        <v>632016</v>
      </c>
      <c r="K10" s="8">
        <f t="shared" si="3"/>
        <v>2.5280640000000001</v>
      </c>
    </row>
    <row r="11" spans="1:11" ht="15.75" thickBot="1">
      <c r="A11" s="9">
        <v>4</v>
      </c>
      <c r="B11" s="10">
        <v>30000</v>
      </c>
      <c r="C11" s="10">
        <f t="shared" si="0"/>
        <v>300000</v>
      </c>
      <c r="D11" s="9" t="s">
        <v>21</v>
      </c>
      <c r="E11" s="9" t="s">
        <v>27</v>
      </c>
      <c r="F11" s="9" t="s">
        <v>29</v>
      </c>
      <c r="G11" s="9" t="s">
        <v>18</v>
      </c>
      <c r="H11" s="10">
        <f>721800+667100</f>
        <v>1388900</v>
      </c>
      <c r="I11" s="10">
        <f t="shared" si="1"/>
        <v>1111120</v>
      </c>
      <c r="J11" s="10">
        <f t="shared" si="2"/>
        <v>666672</v>
      </c>
      <c r="K11" s="11">
        <f t="shared" si="3"/>
        <v>2.2222400000000002</v>
      </c>
    </row>
    <row r="12" spans="1:11">
      <c r="A12" s="7">
        <v>5</v>
      </c>
      <c r="B12" s="6">
        <v>50000</v>
      </c>
      <c r="C12" s="6">
        <f t="shared" si="0"/>
        <v>500000</v>
      </c>
      <c r="D12" s="7" t="s">
        <v>22</v>
      </c>
      <c r="E12" s="7" t="s">
        <v>28</v>
      </c>
      <c r="F12" s="7" t="s">
        <v>29</v>
      </c>
      <c r="G12" s="7" t="s">
        <v>10</v>
      </c>
      <c r="H12" s="6">
        <f>1331700+396800</f>
        <v>1728500</v>
      </c>
      <c r="I12" s="6">
        <f t="shared" si="1"/>
        <v>1382800</v>
      </c>
      <c r="J12" s="6">
        <f t="shared" si="2"/>
        <v>829680</v>
      </c>
      <c r="K12" s="8">
        <f t="shared" si="3"/>
        <v>1.6593599999999999</v>
      </c>
    </row>
    <row r="13" spans="1:11" ht="15.75" thickBot="1">
      <c r="A13" s="13">
        <v>6</v>
      </c>
      <c r="B13" s="14">
        <v>25000</v>
      </c>
      <c r="C13" s="14">
        <f t="shared" si="0"/>
        <v>250000</v>
      </c>
      <c r="D13" s="13" t="s">
        <v>21</v>
      </c>
      <c r="E13" s="13" t="s">
        <v>28</v>
      </c>
      <c r="F13" s="4" t="s">
        <v>29</v>
      </c>
      <c r="G13" s="13" t="s">
        <v>9</v>
      </c>
      <c r="H13" s="14">
        <v>1070100</v>
      </c>
      <c r="I13" s="14">
        <f t="shared" si="1"/>
        <v>856080</v>
      </c>
      <c r="J13" s="14">
        <f t="shared" si="2"/>
        <v>513648</v>
      </c>
      <c r="K13" s="18">
        <f t="shared" si="3"/>
        <v>2.054592</v>
      </c>
    </row>
    <row r="14" spans="1:11" ht="15.75" thickBot="1">
      <c r="A14" s="17"/>
      <c r="B14" s="19">
        <f>SUM(B8:B13)</f>
        <v>180000</v>
      </c>
      <c r="C14" s="20">
        <f t="shared" ref="C14" si="4">B14*10</f>
        <v>1800000</v>
      </c>
      <c r="D14" s="16"/>
      <c r="E14" s="16"/>
      <c r="F14" s="16"/>
      <c r="G14" s="16"/>
      <c r="H14" s="15">
        <f>SUM(H8:H13)</f>
        <v>7472800</v>
      </c>
      <c r="I14" s="15">
        <f>SUM(I8:I13)</f>
        <v>5978240</v>
      </c>
      <c r="J14" s="15">
        <f>SUM(J8:J13)</f>
        <v>3586944</v>
      </c>
      <c r="K14" s="21">
        <f t="shared" ref="K14" si="5">J14/C14</f>
        <v>1.9927466666666667</v>
      </c>
    </row>
  </sheetData>
  <sortState ref="A8:K13">
    <sortCondition descending="1" ref="E8:E13"/>
  </sortState>
  <mergeCells count="3">
    <mergeCell ref="A1:K1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5" scale="98" orientation="landscape" r:id="rId1"/>
  <headerFooter>
    <oddFooter>&amp;C&amp;D
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lmarsh</dc:creator>
  <cp:lastModifiedBy>lmarsh</cp:lastModifiedBy>
  <cp:lastPrinted>2010-10-04T22:58:59Z</cp:lastPrinted>
  <dcterms:created xsi:type="dcterms:W3CDTF">2010-10-04T18:16:23Z</dcterms:created>
  <dcterms:modified xsi:type="dcterms:W3CDTF">2010-10-25T23:45:21Z</dcterms:modified>
</cp:coreProperties>
</file>